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6.HEJ\01.TRANSPARÊNCIA\2025\11-Novembro\"/>
    </mc:Choice>
  </mc:AlternateContent>
  <xr:revisionPtr revIDLastSave="0" documentId="13_ncr:1_{FC70495D-8853-4178-BAFA-6668EBC63647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11.2025" sheetId="1" r:id="rId1"/>
  </sheets>
  <definedNames>
    <definedName name="_xlnm.Print_Area" localSheetId="0">'11.2025'!$A$1:$B$136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1" i="1" l="1"/>
  <c r="B87" i="1"/>
  <c r="B67" i="1"/>
  <c r="B46" i="1"/>
  <c r="B40" i="1"/>
  <c r="B113" i="1"/>
  <c r="B51" i="1"/>
  <c r="B32" i="1"/>
  <c r="B118" i="1"/>
  <c r="B72" i="1"/>
  <c r="B63" i="1"/>
  <c r="B44" i="1"/>
  <c r="B27" i="1" l="1"/>
  <c r="B37" i="1" s="1"/>
  <c r="B96" i="1"/>
  <c r="B69" i="1"/>
  <c r="B60" i="1"/>
  <c r="B129" i="1" l="1"/>
  <c r="B109" i="1"/>
  <c r="B103" i="1"/>
  <c r="B104" i="1" l="1"/>
  <c r="E110" i="1" s="1"/>
  <c r="B123" i="1" l="1"/>
  <c r="E111" i="1" s="1"/>
  <c r="B76" i="1"/>
  <c r="B78" i="1" s="1"/>
  <c r="E114" i="1" l="1"/>
</calcChain>
</file>

<file path=xl/sharedStrings.xml><?xml version="1.0" encoding="utf-8"?>
<sst xmlns="http://schemas.openxmlformats.org/spreadsheetml/2006/main" count="116" uniqueCount="116">
  <si>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</si>
  <si>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</si>
  <si>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</si>
  <si>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</si>
  <si>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</si>
  <si>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</si>
  <si>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</si>
  <si>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</si>
  <si>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</si>
  <si>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</si>
  <si>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</si>
  <si>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</si>
  <si>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</si>
  <si>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</si>
  <si>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</si>
  <si>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</si>
  <si>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</si>
  <si>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</si>
  <si>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</si>
  <si>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</si>
  <si>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</si>
  <si>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</si>
  <si>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</si>
  <si>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</si>
  <si>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</si>
  <si>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</si>
  <si>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</si>
  <si>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>TOTAL GERAL DOS PAGAMENTOS</t>
  </si>
  <si>
    <t xml:space="preserve">TOTAL VALORES DEVOLVIDOS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</si>
  <si>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</si>
  <si>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</si>
  <si>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</si>
  <si>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</si>
  <si>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</si>
  <si>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3.1 Resgate Aplicação - CUSTEIO </t>
  </si>
  <si>
    <t xml:space="preserve">3.2 Resgate Aplicação - INVESTIMENTO </t>
  </si>
  <si>
    <t xml:space="preserve">4.1 Aplicação Financeira - CUSTEIO </t>
  </si>
  <si>
    <t xml:space="preserve">4.2 Aplicação Financeira  - INVESTIMENTO </t>
  </si>
  <si>
    <t>7.3 Aplicações Financeiras  - CUSTEIO e INVESTIMENTO</t>
  </si>
  <si>
    <t>Fonte: Extratos bancários e Relatorio SIPEF/BRGAAP.</t>
  </si>
  <si>
    <t>Em Reais</t>
  </si>
  <si>
    <t>PREVISÃO DE REPASSE MENSAL DO CONTRATO DE GESTÃO/ADITIVO - CUSTEIO :R$</t>
  </si>
  <si>
    <t>PREVISÃO DE REPASSE MENSAL DO CONTRATO DE GESTÃO/ADITIVO - INVESTIMENTO :R$</t>
  </si>
  <si>
    <t>5.1.7 Despesa Administrativa O.S. e unidade gerida se situarem em localidades diversas (Item 12.1.v da Minuta Padrão do Contrato de Gestão – PGE).</t>
  </si>
  <si>
    <t>5.2.1 Aquisições de Bens (equipamentos, mobiliários,etc)</t>
  </si>
  <si>
    <t xml:space="preserve">5.2.4 Outros </t>
  </si>
  <si>
    <t>5.1.8 Outros (Reembolso de despesas)</t>
  </si>
  <si>
    <t>2.5 Outras entradas - DOAÇÕES/REEMBOLSOS/ESTORNO/DEVOLUÇÃO</t>
  </si>
  <si>
    <t>SALDO ANTERIOR (soma=1.1+1.2+1.3)</t>
  </si>
  <si>
    <t>2.5.5 RECEBIMENTO UNIMED</t>
  </si>
  <si>
    <t>2.5.6 DOAÇÕES</t>
  </si>
  <si>
    <t>TOTAL DE ENTRADAS (soma=2.1+2.2+2.3+2+4+2.5)</t>
  </si>
  <si>
    <t>TOTAL DOS RESGATES (soma=3.1+3.2)</t>
  </si>
  <si>
    <t>5.1.6.1 Encargos Sobre Folha de Pagamento</t>
  </si>
  <si>
    <t>5.1.6.2 Encargos Sobre Rescisão Trabalhista</t>
  </si>
  <si>
    <t>SALDO BANCÁRIO FINAL (soma=7.1+7.2+7.3)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</si>
  <si>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(soma= 5.1.1+5.1.2+5.1.3+5.1.4+5.1.5+5.1.6+5.1.7+5.1.8)</t>
    </r>
  </si>
  <si>
    <t>TOTAL DAS APLICAÇÕES FINANCEIRAS (soma=4.1+4.2)</t>
  </si>
  <si>
    <t>2.5.2 ESTORNO DE PAGAMENTO</t>
  </si>
  <si>
    <t>1.2 Banco Conta Corrente - CUSTEIO E INVESTIMENTO</t>
  </si>
  <si>
    <t>1.3 Aplicações Financeiras - CUSTEIO E INVESTIMENTO</t>
  </si>
  <si>
    <t>7.2. Banco Conta Corrente  - CUSTEIO E INVESTIMENTO</t>
  </si>
  <si>
    <t>5.1.8.1 Estorno de pagamento</t>
  </si>
  <si>
    <t>2.5.1 RECEBIMENTO JUDICIAL</t>
  </si>
  <si>
    <t>8.1 Glosa - servidores e residentes cedidos*</t>
  </si>
  <si>
    <t>8.2 Glosa - não cumprimento das metas*</t>
  </si>
  <si>
    <t>8.3 Glosa- Faturas da Enel*</t>
  </si>
  <si>
    <t>5.1.8.4 Reembolso de Despesa</t>
  </si>
  <si>
    <t>5.1.8.2 Reembolso Judicial</t>
  </si>
  <si>
    <t>2.5.8 REEMBOLSO JUROS/MULTA</t>
  </si>
  <si>
    <t>2.5.7 REEMBOLSO RATEIO</t>
  </si>
  <si>
    <t>6.2 Valores Devolvidos à Contratante -INVESTIMENTO</t>
  </si>
  <si>
    <t>5.1.8.3 Devolução Saldo Caixa</t>
  </si>
  <si>
    <t>Obs.: Valores de glosas não informados devido ao não recebimento das informações por parte da SES.</t>
  </si>
  <si>
    <t>Metodologia de Avaliação da Transparência Ativa e Passiva - Organizações sem fins lucrativos que recebem recursos públicos e seus respectivos órgãos supervisores - CGE/TCE - 4ª Edição -  2024 - Item 9.1/Financeiro</t>
  </si>
  <si>
    <t>GERÊNCIA CORPORATIVA DE FINANÇAS E ORÇAMENTO:</t>
  </si>
  <si>
    <t>2.5.4 RESSARCIMENTO</t>
  </si>
  <si>
    <t>2.5.3 RECUPERAÇÃO DESPESAS</t>
  </si>
  <si>
    <t>NOME DA UNIDADE GERIDA: HOSPITAL ESTADUAL DE JATAÍ DR. SERAFIM DE CARVALHO - HEJ</t>
  </si>
  <si>
    <t>VIGÊNCIA DO CONTRATO DE GESTÃO:   INICIO: 01/09/2025   E    TÉRMINO  01/09/2028</t>
  </si>
  <si>
    <t xml:space="preserve">CONTRATO DE GESTÃO/ADITIVO Nº:      41/2025 SES/GO        </t>
  </si>
  <si>
    <t>1.2.2 ITAU S.A C/C INVESTIMENTO</t>
  </si>
  <si>
    <t>1.2.3 ITAU S.A C/C FUNDO DE PROV RESCISOES TRAB E AÇOES JUD 3% VLR</t>
  </si>
  <si>
    <t>1.2.1 ITAU S.A C/C 00098692-6 CUSTEIO</t>
  </si>
  <si>
    <t>1.3.2 ITAU S.A C/A INVESTIMENTO</t>
  </si>
  <si>
    <t>1.3.3 ITAU S.A C/A FUNDO DE PROV RESCISOES TRAB E AÇOES JUD 3% VLR</t>
  </si>
  <si>
    <t>2.1.1  ITAU S.A C/C 00098692-6 CUSTEIO</t>
  </si>
  <si>
    <t>2.1.2 ITAU S.A C/C 00098692-6 CUSTEIO PISO DE ENFERMAGEM</t>
  </si>
  <si>
    <t>2.2.1 CEF C/C  INVESTIMENTO</t>
  </si>
  <si>
    <t>2.3.1 ITAU C/C 00098692-6 CUSTEIO</t>
  </si>
  <si>
    <t>2.3.2 ITAU S.A APLIC.AUT 00098692-6</t>
  </si>
  <si>
    <t>2.3.3 ITAU C/APLIC  FUNDO DE PROV RESCISOES TRAB E AÇOES JUD 3% VLR</t>
  </si>
  <si>
    <t>3.1.1 ITAU S.A C/C 00098692-6 CUSTEIO</t>
  </si>
  <si>
    <t>2.1.3 ITAU C/C  FUNDO DE PROV RESCISOES TRAB E AÇOES JUD 3% VLR</t>
  </si>
  <si>
    <t>3.1.2  ITAU C/C  FUNDO DE PROV RESCISOES TRAB E AÇOES JUD 3% VLR</t>
  </si>
  <si>
    <t xml:space="preserve">3.2.1 ITAU C/APLIC INVESTIMENTO </t>
  </si>
  <si>
    <t>4.1.1 ITAU S.A C/A 00098692-6 CUSTEIO</t>
  </si>
  <si>
    <t>4.1.3  ITAU C/A  FUNDO DE PROV RESCISOES TRAB E AÇOES JUD 3% VLR</t>
  </si>
  <si>
    <t>3.1.3 ITAU S.A C/C AUT 00098692-6</t>
  </si>
  <si>
    <t>4.1.2  ITAU S.A C/A AUT 00098692-6</t>
  </si>
  <si>
    <t>4.2.1 ITAU C/A INVESTIMENTO</t>
  </si>
  <si>
    <t>7.2.1 ITAU S.A C/C 00098692-6 CUSTEIO</t>
  </si>
  <si>
    <t>7.2.2 ITAU S.A C/C INVESTIMENTO</t>
  </si>
  <si>
    <t>7.2.3 ITAU S.A C/C FUNDO DE PROV RESCISOES TRAB E AÇOES JUD 3% VLR</t>
  </si>
  <si>
    <t>7.3.2 ITAU S.A C/A INVESTIMENTO</t>
  </si>
  <si>
    <t>7.3.3 ITAU S.A C/A FUNDO DE PROV RESCISOES TRAB E AÇOES JUD 3% VLR</t>
  </si>
  <si>
    <t>1.2.4 ITAU S.A C/C CDB 00098692-6</t>
  </si>
  <si>
    <t>1.3.4 ITAU S.A C/A CDB 00098692-6</t>
  </si>
  <si>
    <t>7.2.4 ITAU S.A C/C CDB 00098692-6</t>
  </si>
  <si>
    <t>7.3.4 ITAU S.A C/A CDB 00098692-6</t>
  </si>
  <si>
    <t>7.3.1 ITAU S.A C/A AUT 00098692-6 CUSTEIO</t>
  </si>
  <si>
    <t>1.3.1 ITAU S.A C/A AUT 00098692-6 CUSTEIO</t>
  </si>
  <si>
    <t>7.SALDO BANCÁRIO FINAL EM 30/11/2025</t>
  </si>
  <si>
    <t>Competência: 11/2025</t>
  </si>
  <si>
    <t>CNPJ: 05.029.600/0017-63</t>
  </si>
  <si>
    <t>Goiânia, 08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</si>
</sst>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002060"/>
      <name val="Arial"/>
      <family val="2"/>
    </font>
    <font>
      <b/>
      <sz val="17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4" fontId="5" fillId="0" borderId="0" xfId="0" applyNumberFormat="1" applyFont="1"/>
    <xf numFmtId="4" fontId="0" fillId="0" borderId="0" xfId="0" applyNumberFormat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/>
    <xf numFmtId="4" fontId="7" fillId="0" borderId="1" xfId="1" applyNumberFormat="1" applyFont="1" applyBorder="1" applyAlignment="1" applyProtection="1">
      <alignment vertical="center"/>
    </xf>
    <xf numFmtId="4" fontId="8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4" fontId="10" fillId="0" borderId="1" xfId="1" applyNumberFormat="1" applyFont="1" applyBorder="1" applyAlignment="1" applyProtection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4" fontId="0" fillId="3" borderId="0" xfId="0" applyNumberFormat="1" applyFill="1"/>
    <xf numFmtId="0" fontId="10" fillId="6" borderId="1" xfId="0" applyFont="1" applyFill="1" applyBorder="1" applyAlignment="1">
      <alignment vertical="top"/>
    </xf>
    <xf numFmtId="4" fontId="10" fillId="6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center"/>
    </xf>
    <xf numFmtId="4" fontId="7" fillId="7" borderId="1" xfId="1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" xfId="0" applyFont="1" applyBorder="1" applyAlignment="1">
      <alignment vertical="top"/>
    </xf>
    <xf numFmtId="0" fontId="7" fillId="9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4" fontId="10" fillId="10" borderId="1" xfId="1" applyNumberFormat="1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4" fontId="7" fillId="10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2198077</xdr:colOff>
      <xdr:row>0</xdr:row>
      <xdr:rowOff>230275</xdr:rowOff>
    </xdr:from>
    <xdr:to>
      <xdr:col>0</xdr:col>
      <xdr:colOff>7857720</xdr:colOff>
      <xdr:row>0</xdr:row>
      <xdr:rowOff>1131068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41E249-AC82-4179-ADC9-83FE08BF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77" y="230275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4"/>
  <sheetViews>
    <sheetView showGridLines="0" tabSelected="1" topLeftCell="A112" zoomScale="80" zoomScaleNormal="80" zoomScaleSheetLayoutView="70" zoomScalePageLayoutView="70" workbookViewId="0">
      <selection activeCell="E123" sqref="E123"/>
    </sheetView>
  </sheetViews>
  <sheetFormatPr defaultColWidth="41.7265625" defaultRowHeight="14.5" x14ac:dyDescent="0.35"/>
  <cols>
    <col min="1" max="1" width="127.81640625" customWidth="1"/>
    <col min="2" max="2" width="47.54296875" customWidth="1"/>
    <col min="3" max="3" width="12.90625" bestFit="1" customWidth="1"/>
    <col min="4" max="4" width="41.7265625" style="1"/>
  </cols>
  <sheetData>
    <row r="1" spans="1:3" ht="100" customHeight="1" x14ac:dyDescent="0.35">
      <c r="A1" s="68"/>
      <c r="B1" s="68"/>
    </row>
    <row r="2" spans="1:3" customFormat="1" ht="9" customHeight="1" x14ac:dyDescent="0.35">
      <c r="A2" s="69" t="s">
        <v>0</v>
      </c>
      <c r="B2" s="69"/>
      <c r="C2" s="1"/>
    </row>
    <row r="3" spans="1:3" customFormat="1" ht="9" customHeight="1" x14ac:dyDescent="0.35">
      <c r="A3" s="69"/>
      <c r="B3" s="69"/>
      <c r="C3" s="1"/>
    </row>
    <row r="4" spans="1:3" customFormat="1" ht="9" customHeight="1" x14ac:dyDescent="0.35">
      <c r="A4" s="69"/>
      <c r="B4" s="69"/>
      <c r="C4" s="1"/>
    </row>
    <row r="5" spans="1:3" customFormat="1" ht="9" customHeight="1" x14ac:dyDescent="0.35">
      <c r="A5" s="69"/>
      <c r="B5" s="69"/>
      <c r="C5" s="1"/>
    </row>
    <row r="6" spans="1:3" customFormat="1" ht="9" customHeight="1" x14ac:dyDescent="0.35">
      <c r="A6" s="69"/>
      <c r="B6" s="69"/>
      <c r="C6" s="1"/>
    </row>
    <row r="7" spans="1:3" customFormat="1" ht="9" customHeight="1" x14ac:dyDescent="0.35">
      <c r="A7" s="69"/>
      <c r="B7" s="69"/>
      <c r="C7" s="2"/>
    </row>
    <row r="8" spans="1:3" customFormat="1" ht="23.25" customHeight="1" x14ac:dyDescent="0.35">
      <c r="A8" s="70" t="s">
        <v>74</v>
      </c>
      <c r="B8" s="70"/>
      <c r="C8" s="2"/>
    </row>
    <row r="9" spans="1:3" customFormat="1" ht="23.25" customHeight="1" x14ac:dyDescent="0.35">
      <c r="A9" s="70"/>
      <c r="B9" s="70"/>
      <c r="C9" s="2"/>
    </row>
    <row r="10" spans="1:3" customFormat="1" ht="16" customHeight="1" x14ac:dyDescent="0.35">
      <c r="A10" s="16" t="s">
        <v>29</v>
      </c>
      <c r="B10" s="16"/>
      <c r="C10" s="1"/>
    </row>
    <row r="11" spans="1:3" customFormat="1" ht="16" customHeight="1" x14ac:dyDescent="0.35">
      <c r="A11" s="16" t="s">
        <v>25</v>
      </c>
      <c r="B11" s="17"/>
      <c r="C11" s="1"/>
    </row>
    <row r="12" spans="1:3" customFormat="1" ht="16" customHeight="1" x14ac:dyDescent="0.35">
      <c r="A12" s="18" t="s">
        <v>24</v>
      </c>
      <c r="B12" s="18"/>
    </row>
    <row r="13" spans="1:3" customFormat="1" ht="16" customHeight="1" x14ac:dyDescent="0.35">
      <c r="A13" s="18" t="s">
        <v>23</v>
      </c>
      <c r="B13" s="17"/>
      <c r="C13" s="1"/>
    </row>
    <row r="14" spans="1:3" customFormat="1" ht="16" customHeight="1" x14ac:dyDescent="0.35">
      <c r="A14" s="18" t="s">
        <v>78</v>
      </c>
      <c r="B14" s="18"/>
      <c r="C14" s="1"/>
    </row>
    <row r="15" spans="1:3" customFormat="1" ht="16" customHeight="1" x14ac:dyDescent="0.35">
      <c r="A15" s="18" t="s">
        <v>114</v>
      </c>
      <c r="B15" s="17"/>
      <c r="C15" s="1"/>
    </row>
    <row r="16" spans="1:3" customFormat="1" ht="16" customHeight="1" x14ac:dyDescent="0.35">
      <c r="A16" s="18" t="s">
        <v>80</v>
      </c>
      <c r="B16" s="18"/>
    </row>
    <row r="17" spans="1:4" ht="16" customHeight="1" x14ac:dyDescent="0.35">
      <c r="A17" s="18" t="s">
        <v>79</v>
      </c>
      <c r="B17" s="18"/>
      <c r="C17" s="1"/>
      <c r="D17"/>
    </row>
    <row r="18" spans="1:4" ht="16" customHeight="1" x14ac:dyDescent="0.35">
      <c r="A18" s="18"/>
      <c r="B18" s="17"/>
      <c r="C18" s="1"/>
      <c r="D18"/>
    </row>
    <row r="19" spans="1:4" s="4" customFormat="1" ht="16" customHeight="1" x14ac:dyDescent="0.35">
      <c r="A19" s="19" t="s">
        <v>41</v>
      </c>
      <c r="B19" s="64">
        <v>9920175.5999999996</v>
      </c>
      <c r="C19" s="3"/>
    </row>
    <row r="20" spans="1:4" s="4" customFormat="1" ht="16" customHeight="1" x14ac:dyDescent="0.35">
      <c r="A20" s="19" t="s">
        <v>42</v>
      </c>
      <c r="B20" s="20">
        <v>0</v>
      </c>
      <c r="C20" s="3"/>
    </row>
    <row r="21" spans="1:4" s="4" customFormat="1" ht="16" customHeight="1" x14ac:dyDescent="0.35">
      <c r="A21" s="19"/>
      <c r="B21" s="21"/>
      <c r="C21" s="3"/>
    </row>
    <row r="22" spans="1:4" ht="22" customHeight="1" x14ac:dyDescent="0.35">
      <c r="A22" s="66" t="s">
        <v>1</v>
      </c>
      <c r="B22" s="66"/>
      <c r="D22"/>
    </row>
    <row r="23" spans="1:4" ht="14.15" customHeight="1" x14ac:dyDescent="0.35">
      <c r="A23" s="22"/>
      <c r="B23" s="67" t="s">
        <v>40</v>
      </c>
      <c r="D23"/>
    </row>
    <row r="24" spans="1:4" ht="16" customHeight="1" x14ac:dyDescent="0.35">
      <c r="A24" s="23" t="s">
        <v>113</v>
      </c>
      <c r="B24" s="67"/>
      <c r="C24" s="5"/>
      <c r="D24"/>
    </row>
    <row r="25" spans="1:4" ht="16" customHeight="1" x14ac:dyDescent="0.35">
      <c r="A25" s="42" t="s">
        <v>2</v>
      </c>
      <c r="B25" s="46"/>
      <c r="C25" s="6"/>
      <c r="D25"/>
    </row>
    <row r="26" spans="1:4" ht="16" customHeight="1" x14ac:dyDescent="0.35">
      <c r="A26" s="56" t="s">
        <v>3</v>
      </c>
      <c r="B26" s="57">
        <v>0</v>
      </c>
      <c r="C26" s="7"/>
      <c r="D26"/>
    </row>
    <row r="27" spans="1:4" ht="16" customHeight="1" x14ac:dyDescent="0.35">
      <c r="A27" s="56" t="s">
        <v>59</v>
      </c>
      <c r="B27" s="24">
        <f>SUM(B28:B31)</f>
        <v>1</v>
      </c>
      <c r="C27" s="7"/>
      <c r="D27"/>
    </row>
    <row r="28" spans="1:4" ht="16" customHeight="1" x14ac:dyDescent="0.35">
      <c r="A28" s="47" t="s">
        <v>83</v>
      </c>
      <c r="B28" s="20">
        <v>1</v>
      </c>
      <c r="C28" s="7"/>
      <c r="D28"/>
    </row>
    <row r="29" spans="1:4" ht="16" customHeight="1" x14ac:dyDescent="0.35">
      <c r="A29" s="47" t="s">
        <v>81</v>
      </c>
      <c r="B29" s="20">
        <v>0</v>
      </c>
      <c r="C29" s="7"/>
      <c r="D29"/>
    </row>
    <row r="30" spans="1:4" ht="16" customHeight="1" x14ac:dyDescent="0.35">
      <c r="A30" s="47" t="s">
        <v>82</v>
      </c>
      <c r="B30" s="20">
        <v>0</v>
      </c>
      <c r="C30" s="7"/>
      <c r="D30"/>
    </row>
    <row r="31" spans="1:4" ht="16" customHeight="1" x14ac:dyDescent="0.35">
      <c r="A31" s="47" t="s">
        <v>106</v>
      </c>
      <c r="B31" s="20">
        <v>0</v>
      </c>
      <c r="C31" s="7"/>
      <c r="D31"/>
    </row>
    <row r="32" spans="1:4" ht="15.5" customHeight="1" x14ac:dyDescent="0.35">
      <c r="A32" s="56" t="s">
        <v>60</v>
      </c>
      <c r="B32" s="24">
        <f>SUM(B33:B36)</f>
        <v>10839188.970000001</v>
      </c>
      <c r="C32" s="7"/>
      <c r="D32"/>
    </row>
    <row r="33" spans="1:4" ht="16" customHeight="1" x14ac:dyDescent="0.35">
      <c r="A33" s="47" t="s">
        <v>111</v>
      </c>
      <c r="B33" s="20">
        <v>216639.09</v>
      </c>
      <c r="C33" s="7"/>
      <c r="D33"/>
    </row>
    <row r="34" spans="1:4" ht="16" customHeight="1" x14ac:dyDescent="0.35">
      <c r="A34" s="47" t="s">
        <v>84</v>
      </c>
      <c r="B34" s="20">
        <v>0</v>
      </c>
      <c r="C34" s="7"/>
      <c r="D34"/>
    </row>
    <row r="35" spans="1:4" ht="16" customHeight="1" x14ac:dyDescent="0.35">
      <c r="A35" s="47" t="s">
        <v>85</v>
      </c>
      <c r="B35" s="20">
        <v>0</v>
      </c>
      <c r="C35" s="7"/>
      <c r="D35"/>
    </row>
    <row r="36" spans="1:4" ht="16" customHeight="1" x14ac:dyDescent="0.35">
      <c r="A36" s="47" t="s">
        <v>107</v>
      </c>
      <c r="B36" s="20">
        <v>10622549.880000001</v>
      </c>
      <c r="C36" s="7"/>
      <c r="D36"/>
    </row>
    <row r="37" spans="1:4" ht="16" customHeight="1" x14ac:dyDescent="0.35">
      <c r="A37" s="48" t="s">
        <v>48</v>
      </c>
      <c r="B37" s="24">
        <f>B27+B32+B26</f>
        <v>10839189.970000001</v>
      </c>
      <c r="C37" s="7"/>
      <c r="D37"/>
    </row>
    <row r="38" spans="1:4" ht="16" customHeight="1" x14ac:dyDescent="0.35">
      <c r="A38" s="47"/>
      <c r="B38" s="20"/>
      <c r="C38" s="7"/>
      <c r="D38"/>
    </row>
    <row r="39" spans="1:4" ht="16" customHeight="1" x14ac:dyDescent="0.35">
      <c r="A39" s="42" t="s">
        <v>4</v>
      </c>
      <c r="B39" s="42"/>
      <c r="C39" s="5"/>
      <c r="D39"/>
    </row>
    <row r="40" spans="1:4" ht="16" customHeight="1" x14ac:dyDescent="0.35">
      <c r="A40" s="58" t="s">
        <v>30</v>
      </c>
      <c r="B40" s="24">
        <f>SUM(B41:B43)</f>
        <v>9670772.1500000004</v>
      </c>
      <c r="C40" s="8"/>
      <c r="D40"/>
    </row>
    <row r="41" spans="1:4" ht="16" customHeight="1" x14ac:dyDescent="0.35">
      <c r="A41" s="47" t="s">
        <v>86</v>
      </c>
      <c r="B41" s="20">
        <v>9442067.8499999996</v>
      </c>
      <c r="C41" s="8"/>
      <c r="D41" s="15"/>
    </row>
    <row r="42" spans="1:4" ht="16" customHeight="1" x14ac:dyDescent="0.35">
      <c r="A42" s="47" t="s">
        <v>87</v>
      </c>
      <c r="B42" s="20">
        <v>228704.3</v>
      </c>
      <c r="C42" s="8"/>
      <c r="D42"/>
    </row>
    <row r="43" spans="1:4" ht="16" customHeight="1" x14ac:dyDescent="0.35">
      <c r="A43" s="47" t="s">
        <v>93</v>
      </c>
      <c r="B43" s="20">
        <v>0</v>
      </c>
      <c r="C43" s="8"/>
      <c r="D43"/>
    </row>
    <row r="44" spans="1:4" ht="16" customHeight="1" x14ac:dyDescent="0.35">
      <c r="A44" s="58" t="s">
        <v>31</v>
      </c>
      <c r="B44" s="24">
        <f>B45</f>
        <v>0</v>
      </c>
      <c r="C44" s="8"/>
      <c r="D44"/>
    </row>
    <row r="45" spans="1:4" ht="16" customHeight="1" x14ac:dyDescent="0.35">
      <c r="A45" s="47" t="s">
        <v>88</v>
      </c>
      <c r="B45" s="20">
        <v>0</v>
      </c>
      <c r="C45" s="8"/>
      <c r="D45"/>
    </row>
    <row r="46" spans="1:4" ht="16" customHeight="1" x14ac:dyDescent="0.35">
      <c r="A46" s="51" t="s">
        <v>32</v>
      </c>
      <c r="B46" s="24">
        <f>SUM(B47:B49)</f>
        <v>160837.99</v>
      </c>
      <c r="C46" s="8"/>
      <c r="D46" s="15"/>
    </row>
    <row r="47" spans="1:4" ht="16" customHeight="1" x14ac:dyDescent="0.35">
      <c r="A47" s="59" t="s">
        <v>89</v>
      </c>
      <c r="B47" s="20">
        <v>160837.99</v>
      </c>
      <c r="C47" s="8"/>
      <c r="D47"/>
    </row>
    <row r="48" spans="1:4" ht="16" customHeight="1" x14ac:dyDescent="0.35">
      <c r="A48" s="59" t="s">
        <v>90</v>
      </c>
      <c r="B48" s="20">
        <v>0</v>
      </c>
      <c r="C48" s="8"/>
      <c r="D48"/>
    </row>
    <row r="49" spans="1:4" ht="16" customHeight="1" x14ac:dyDescent="0.35">
      <c r="A49" s="59" t="s">
        <v>91</v>
      </c>
      <c r="B49" s="20">
        <v>0</v>
      </c>
      <c r="C49" s="8"/>
      <c r="D49"/>
    </row>
    <row r="50" spans="1:4" ht="16" customHeight="1" x14ac:dyDescent="0.35">
      <c r="A50" s="51" t="s">
        <v>33</v>
      </c>
      <c r="B50" s="24">
        <v>0</v>
      </c>
      <c r="C50" s="8"/>
      <c r="D50"/>
    </row>
    <row r="51" spans="1:4" ht="16" customHeight="1" x14ac:dyDescent="0.35">
      <c r="A51" s="51" t="s">
        <v>47</v>
      </c>
      <c r="B51" s="24">
        <f>SUM(B52:B59)</f>
        <v>1048.49</v>
      </c>
      <c r="C51" s="8"/>
      <c r="D51"/>
    </row>
    <row r="52" spans="1:4" ht="16" customHeight="1" x14ac:dyDescent="0.35">
      <c r="A52" s="49" t="s">
        <v>63</v>
      </c>
      <c r="B52" s="20">
        <v>0</v>
      </c>
      <c r="C52" s="8"/>
      <c r="D52"/>
    </row>
    <row r="53" spans="1:4" ht="16" customHeight="1" x14ac:dyDescent="0.35">
      <c r="A53" s="49" t="s">
        <v>58</v>
      </c>
      <c r="B53" s="20">
        <v>0</v>
      </c>
      <c r="C53" s="8"/>
      <c r="D53"/>
    </row>
    <row r="54" spans="1:4" ht="16" customHeight="1" x14ac:dyDescent="0.35">
      <c r="A54" s="49" t="s">
        <v>77</v>
      </c>
      <c r="B54" s="20">
        <v>0</v>
      </c>
      <c r="C54" s="8"/>
      <c r="D54"/>
    </row>
    <row r="55" spans="1:4" ht="16" customHeight="1" x14ac:dyDescent="0.35">
      <c r="A55" s="49" t="s">
        <v>76</v>
      </c>
      <c r="B55" s="20">
        <v>0</v>
      </c>
      <c r="C55" s="8"/>
      <c r="D55"/>
    </row>
    <row r="56" spans="1:4" ht="16" customHeight="1" x14ac:dyDescent="0.35">
      <c r="A56" s="49" t="s">
        <v>49</v>
      </c>
      <c r="B56" s="20">
        <v>0</v>
      </c>
      <c r="C56" s="8"/>
      <c r="D56"/>
    </row>
    <row r="57" spans="1:4" ht="16" customHeight="1" x14ac:dyDescent="0.35">
      <c r="A57" s="49" t="s">
        <v>50</v>
      </c>
      <c r="B57" s="20">
        <v>0</v>
      </c>
      <c r="C57" s="8"/>
      <c r="D57"/>
    </row>
    <row r="58" spans="1:4" ht="16" customHeight="1" x14ac:dyDescent="0.35">
      <c r="A58" s="49" t="s">
        <v>70</v>
      </c>
      <c r="B58" s="20">
        <v>1048.49</v>
      </c>
      <c r="C58" s="8"/>
      <c r="D58"/>
    </row>
    <row r="59" spans="1:4" ht="16" customHeight="1" x14ac:dyDescent="0.35">
      <c r="A59" s="49" t="s">
        <v>69</v>
      </c>
      <c r="B59" s="20">
        <v>0</v>
      </c>
      <c r="C59" s="8"/>
      <c r="D59"/>
    </row>
    <row r="60" spans="1:4" ht="16" customHeight="1" x14ac:dyDescent="0.35">
      <c r="A60" s="26" t="s">
        <v>51</v>
      </c>
      <c r="B60" s="24">
        <f>SUM(B40+B44+B46+B50+B51)</f>
        <v>9832658.6300000008</v>
      </c>
      <c r="C60" s="9"/>
      <c r="D60"/>
    </row>
    <row r="61" spans="1:4" ht="16" customHeight="1" x14ac:dyDescent="0.35">
      <c r="A61" s="26"/>
      <c r="B61" s="27"/>
      <c r="C61" s="9"/>
      <c r="D61"/>
    </row>
    <row r="62" spans="1:4" ht="16" customHeight="1" x14ac:dyDescent="0.35">
      <c r="A62" s="44" t="s">
        <v>5</v>
      </c>
      <c r="B62" s="45"/>
      <c r="C62" s="9"/>
      <c r="D62"/>
    </row>
    <row r="63" spans="1:4" ht="16" customHeight="1" x14ac:dyDescent="0.35">
      <c r="A63" s="58" t="s">
        <v>34</v>
      </c>
      <c r="B63" s="24">
        <f>SUM(B64:B66)</f>
        <v>10457631.310000001</v>
      </c>
      <c r="C63" s="9"/>
      <c r="D63"/>
    </row>
    <row r="64" spans="1:4" ht="16" customHeight="1" x14ac:dyDescent="0.35">
      <c r="A64" s="47" t="s">
        <v>92</v>
      </c>
      <c r="B64" s="20">
        <v>10457631.310000001</v>
      </c>
      <c r="C64" s="9"/>
      <c r="D64"/>
    </row>
    <row r="65" spans="1:4" ht="16" customHeight="1" x14ac:dyDescent="0.35">
      <c r="A65" s="60" t="s">
        <v>94</v>
      </c>
      <c r="B65" s="20">
        <v>0</v>
      </c>
      <c r="C65" s="9"/>
      <c r="D65"/>
    </row>
    <row r="66" spans="1:4" ht="16" customHeight="1" x14ac:dyDescent="0.35">
      <c r="A66" s="60" t="s">
        <v>98</v>
      </c>
      <c r="B66" s="20">
        <v>0</v>
      </c>
      <c r="C66" s="9"/>
      <c r="D66"/>
    </row>
    <row r="67" spans="1:4" ht="16" customHeight="1" x14ac:dyDescent="0.35">
      <c r="A67" s="58" t="s">
        <v>35</v>
      </c>
      <c r="B67" s="24">
        <f>B68</f>
        <v>0</v>
      </c>
      <c r="C67" s="9"/>
      <c r="D67"/>
    </row>
    <row r="68" spans="1:4" ht="16" customHeight="1" x14ac:dyDescent="0.35">
      <c r="A68" s="60" t="s">
        <v>95</v>
      </c>
      <c r="B68" s="20">
        <v>0</v>
      </c>
      <c r="C68" s="9"/>
      <c r="D68"/>
    </row>
    <row r="69" spans="1:4" ht="16" customHeight="1" x14ac:dyDescent="0.35">
      <c r="A69" s="25" t="s">
        <v>52</v>
      </c>
      <c r="B69" s="24">
        <f>SUM(B63+B67)</f>
        <v>10457631.310000001</v>
      </c>
      <c r="C69" s="9"/>
      <c r="D69"/>
    </row>
    <row r="70" spans="1:4" s="11" customFormat="1" ht="16" customHeight="1" x14ac:dyDescent="0.35">
      <c r="A70" s="29"/>
      <c r="B70" s="30"/>
      <c r="C70" s="10"/>
    </row>
    <row r="71" spans="1:4" ht="16" customHeight="1" x14ac:dyDescent="0.35">
      <c r="A71" s="31" t="s">
        <v>6</v>
      </c>
      <c r="B71" s="32"/>
      <c r="C71" s="3"/>
      <c r="D71"/>
    </row>
    <row r="72" spans="1:4" ht="16" customHeight="1" x14ac:dyDescent="0.35">
      <c r="A72" s="61" t="s">
        <v>36</v>
      </c>
      <c r="B72" s="24">
        <f>SUM(B73:B75)</f>
        <v>10401446.060000001</v>
      </c>
      <c r="C72" s="3"/>
      <c r="D72"/>
    </row>
    <row r="73" spans="1:4" ht="16" customHeight="1" x14ac:dyDescent="0.35">
      <c r="A73" s="49" t="s">
        <v>96</v>
      </c>
      <c r="B73" s="20">
        <v>10401446.060000001</v>
      </c>
      <c r="C73" s="3"/>
      <c r="D73"/>
    </row>
    <row r="74" spans="1:4" ht="16" customHeight="1" x14ac:dyDescent="0.35">
      <c r="A74" s="49" t="s">
        <v>99</v>
      </c>
      <c r="B74" s="20">
        <v>0</v>
      </c>
      <c r="C74" s="3"/>
      <c r="D74"/>
    </row>
    <row r="75" spans="1:4" ht="16" customHeight="1" x14ac:dyDescent="0.35">
      <c r="A75" s="49" t="s">
        <v>97</v>
      </c>
      <c r="B75" s="20">
        <v>0</v>
      </c>
      <c r="C75" s="3"/>
      <c r="D75"/>
    </row>
    <row r="76" spans="1:4" ht="16" customHeight="1" x14ac:dyDescent="0.35">
      <c r="A76" s="51" t="s">
        <v>37</v>
      </c>
      <c r="B76" s="24">
        <f>B77</f>
        <v>0</v>
      </c>
      <c r="C76" s="3"/>
      <c r="D76"/>
    </row>
    <row r="77" spans="1:4" ht="16" customHeight="1" x14ac:dyDescent="0.35">
      <c r="A77" s="49" t="s">
        <v>100</v>
      </c>
      <c r="B77" s="20">
        <v>0</v>
      </c>
      <c r="C77" s="3"/>
      <c r="D77"/>
    </row>
    <row r="78" spans="1:4" ht="16" customHeight="1" x14ac:dyDescent="0.35">
      <c r="A78" s="28" t="s">
        <v>57</v>
      </c>
      <c r="B78" s="33">
        <f>B72+B76</f>
        <v>10401446.060000001</v>
      </c>
      <c r="C78" s="3"/>
      <c r="D78"/>
    </row>
    <row r="79" spans="1:4" s="11" customFormat="1" ht="16" customHeight="1" x14ac:dyDescent="0.35">
      <c r="A79" s="29"/>
      <c r="B79" s="30"/>
      <c r="C79" s="10"/>
    </row>
    <row r="80" spans="1:4" ht="16" customHeight="1" x14ac:dyDescent="0.35">
      <c r="A80" s="28" t="s">
        <v>7</v>
      </c>
      <c r="B80" s="34"/>
      <c r="C80" s="3"/>
      <c r="D80"/>
    </row>
    <row r="81" spans="1:4" ht="16" customHeight="1" x14ac:dyDescent="0.35">
      <c r="A81" s="28" t="s">
        <v>8</v>
      </c>
      <c r="B81" s="28"/>
      <c r="C81" s="5"/>
      <c r="D81"/>
    </row>
    <row r="82" spans="1:4" ht="16" customHeight="1" x14ac:dyDescent="0.35">
      <c r="A82" s="61" t="s">
        <v>9</v>
      </c>
      <c r="B82" s="24">
        <v>2884449.44</v>
      </c>
      <c r="C82" s="8"/>
      <c r="D82"/>
    </row>
    <row r="83" spans="1:4" ht="16" customHeight="1" x14ac:dyDescent="0.35">
      <c r="A83" s="26" t="s">
        <v>10</v>
      </c>
      <c r="B83" s="24">
        <v>5125892.24</v>
      </c>
      <c r="C83" s="8"/>
      <c r="D83"/>
    </row>
    <row r="84" spans="1:4" ht="16" customHeight="1" x14ac:dyDescent="0.35">
      <c r="A84" s="26" t="s">
        <v>11</v>
      </c>
      <c r="B84" s="24">
        <v>394820.33</v>
      </c>
      <c r="C84" s="8"/>
      <c r="D84"/>
    </row>
    <row r="85" spans="1:4" ht="16" customHeight="1" x14ac:dyDescent="0.35">
      <c r="A85" s="61" t="s">
        <v>12</v>
      </c>
      <c r="B85" s="24">
        <v>0</v>
      </c>
      <c r="C85" s="8"/>
      <c r="D85"/>
    </row>
    <row r="86" spans="1:4" ht="16" customHeight="1" x14ac:dyDescent="0.35">
      <c r="A86" s="61" t="s">
        <v>13</v>
      </c>
      <c r="B86" s="24">
        <v>408001.02</v>
      </c>
      <c r="C86" s="8"/>
      <c r="D86"/>
    </row>
    <row r="87" spans="1:4" ht="18.5" customHeight="1" x14ac:dyDescent="0.35">
      <c r="A87" s="61" t="s">
        <v>14</v>
      </c>
      <c r="B87" s="24">
        <f>B88+B89</f>
        <v>638137.87</v>
      </c>
      <c r="C87" s="8"/>
      <c r="D87"/>
    </row>
    <row r="88" spans="1:4" ht="18.5" customHeight="1" x14ac:dyDescent="0.35">
      <c r="A88" s="50" t="s">
        <v>53</v>
      </c>
      <c r="B88" s="20">
        <v>623676.29</v>
      </c>
      <c r="C88" s="8"/>
      <c r="D88"/>
    </row>
    <row r="89" spans="1:4" ht="18.5" customHeight="1" x14ac:dyDescent="0.35">
      <c r="A89" s="50" t="s">
        <v>54</v>
      </c>
      <c r="B89" s="20">
        <v>14461.58</v>
      </c>
      <c r="C89" s="8"/>
      <c r="D89"/>
    </row>
    <row r="90" spans="1:4" ht="29.15" customHeight="1" x14ac:dyDescent="0.35">
      <c r="A90" s="61" t="s">
        <v>43</v>
      </c>
      <c r="B90" s="24">
        <v>276465.87</v>
      </c>
      <c r="C90" s="8"/>
      <c r="D90"/>
    </row>
    <row r="91" spans="1:4" ht="16" customHeight="1" x14ac:dyDescent="0.35">
      <c r="A91" s="61" t="s">
        <v>46</v>
      </c>
      <c r="B91" s="24">
        <f>SUM(B92:B95)</f>
        <v>243.03</v>
      </c>
      <c r="C91" s="8"/>
      <c r="D91"/>
    </row>
    <row r="92" spans="1:4" ht="16" customHeight="1" x14ac:dyDescent="0.35">
      <c r="A92" s="50" t="s">
        <v>62</v>
      </c>
      <c r="B92" s="20">
        <v>0</v>
      </c>
      <c r="C92" s="8"/>
      <c r="D92"/>
    </row>
    <row r="93" spans="1:4" ht="16" customHeight="1" x14ac:dyDescent="0.35">
      <c r="A93" s="50" t="s">
        <v>68</v>
      </c>
      <c r="B93" s="20">
        <v>0</v>
      </c>
      <c r="C93" s="8"/>
      <c r="D93"/>
    </row>
    <row r="94" spans="1:4" ht="16" customHeight="1" x14ac:dyDescent="0.35">
      <c r="A94" s="50" t="s">
        <v>72</v>
      </c>
      <c r="B94" s="20">
        <v>0</v>
      </c>
      <c r="C94" s="8"/>
      <c r="D94"/>
    </row>
    <row r="95" spans="1:4" ht="16" customHeight="1" x14ac:dyDescent="0.35">
      <c r="A95" s="50" t="s">
        <v>67</v>
      </c>
      <c r="B95" s="20">
        <v>243.03</v>
      </c>
      <c r="C95" s="8"/>
      <c r="D95"/>
    </row>
    <row r="96" spans="1:4" ht="16" customHeight="1" x14ac:dyDescent="0.35">
      <c r="A96" s="51" t="s">
        <v>56</v>
      </c>
      <c r="B96" s="24">
        <f>SUM(B82+B83+B84+B85+B86+B87+B90+B91)</f>
        <v>9728009.799999997</v>
      </c>
      <c r="C96" s="8"/>
      <c r="D96"/>
    </row>
    <row r="97" spans="1:5" ht="16" customHeight="1" x14ac:dyDescent="0.35">
      <c r="A97" s="29"/>
      <c r="B97" s="35"/>
      <c r="C97" s="8"/>
      <c r="D97"/>
    </row>
    <row r="98" spans="1:5" ht="16" customHeight="1" x14ac:dyDescent="0.35">
      <c r="A98" s="44" t="s">
        <v>15</v>
      </c>
      <c r="B98" s="44"/>
      <c r="C98" s="9"/>
      <c r="D98"/>
    </row>
    <row r="99" spans="1:5" ht="16" customHeight="1" x14ac:dyDescent="0.35">
      <c r="A99" s="50" t="s">
        <v>44</v>
      </c>
      <c r="B99" s="20">
        <v>0</v>
      </c>
      <c r="C99" s="9"/>
      <c r="D99"/>
    </row>
    <row r="100" spans="1:5" ht="16" customHeight="1" x14ac:dyDescent="0.35">
      <c r="A100" s="50" t="s">
        <v>16</v>
      </c>
      <c r="B100" s="20">
        <v>0</v>
      </c>
      <c r="C100" s="9"/>
      <c r="D100"/>
    </row>
    <row r="101" spans="1:5" ht="16" customHeight="1" x14ac:dyDescent="0.35">
      <c r="A101" s="50" t="s">
        <v>17</v>
      </c>
      <c r="B101" s="20">
        <v>0</v>
      </c>
      <c r="C101" s="9"/>
      <c r="D101"/>
    </row>
    <row r="102" spans="1:5" ht="16" customHeight="1" x14ac:dyDescent="0.35">
      <c r="A102" s="50" t="s">
        <v>45</v>
      </c>
      <c r="B102" s="20">
        <v>0</v>
      </c>
      <c r="C102" s="9"/>
      <c r="D102"/>
    </row>
    <row r="103" spans="1:5" ht="16" customHeight="1" x14ac:dyDescent="0.35">
      <c r="A103" s="51" t="s">
        <v>26</v>
      </c>
      <c r="B103" s="24">
        <f>SUM(B99:B102)</f>
        <v>0</v>
      </c>
      <c r="C103" s="3"/>
      <c r="D103"/>
    </row>
    <row r="104" spans="1:5" ht="16" customHeight="1" x14ac:dyDescent="0.35">
      <c r="A104" s="51" t="s">
        <v>27</v>
      </c>
      <c r="B104" s="24">
        <f>B96+B103</f>
        <v>9728009.799999997</v>
      </c>
      <c r="C104" s="3"/>
      <c r="D104"/>
    </row>
    <row r="105" spans="1:5" ht="16" customHeight="1" x14ac:dyDescent="0.35">
      <c r="A105" s="29"/>
      <c r="B105" s="27"/>
      <c r="C105" s="3"/>
      <c r="D105"/>
    </row>
    <row r="106" spans="1:5" ht="16" customHeight="1" x14ac:dyDescent="0.35">
      <c r="A106" s="31" t="s">
        <v>18</v>
      </c>
      <c r="B106" s="32"/>
      <c r="C106" s="3"/>
      <c r="D106"/>
    </row>
    <row r="107" spans="1:5" ht="16" customHeight="1" x14ac:dyDescent="0.35">
      <c r="A107" s="50" t="s">
        <v>19</v>
      </c>
      <c r="B107" s="20">
        <v>0</v>
      </c>
      <c r="C107" s="9"/>
      <c r="D107" s="15"/>
    </row>
    <row r="108" spans="1:5" ht="16" customHeight="1" x14ac:dyDescent="0.35">
      <c r="A108" s="50" t="s">
        <v>71</v>
      </c>
      <c r="B108" s="20">
        <v>0</v>
      </c>
      <c r="C108" s="1"/>
      <c r="D108"/>
    </row>
    <row r="109" spans="1:5" ht="16" customHeight="1" x14ac:dyDescent="0.35">
      <c r="A109" s="51" t="s">
        <v>28</v>
      </c>
      <c r="B109" s="52">
        <f>B107+B108</f>
        <v>0</v>
      </c>
      <c r="C109" s="1"/>
      <c r="D109"/>
    </row>
    <row r="110" spans="1:5" s="11" customFormat="1" ht="16" customHeight="1" x14ac:dyDescent="0.35">
      <c r="A110" s="51"/>
      <c r="B110" s="51"/>
      <c r="C110" s="12"/>
      <c r="E110" s="38">
        <f>B37+B60-B104-B109</f>
        <v>10943838.800000004</v>
      </c>
    </row>
    <row r="111" spans="1:5" ht="16" customHeight="1" x14ac:dyDescent="0.35">
      <c r="A111" s="42" t="s">
        <v>112</v>
      </c>
      <c r="B111" s="43"/>
      <c r="C111" s="7"/>
      <c r="D111"/>
      <c r="E111" s="15">
        <f>B123-E110</f>
        <v>0</v>
      </c>
    </row>
    <row r="112" spans="1:5" ht="16" customHeight="1" x14ac:dyDescent="0.35">
      <c r="A112" s="56" t="s">
        <v>20</v>
      </c>
      <c r="B112" s="57">
        <v>0</v>
      </c>
      <c r="C112" s="7"/>
      <c r="D112"/>
    </row>
    <row r="113" spans="1:5" ht="16" customHeight="1" x14ac:dyDescent="0.35">
      <c r="A113" s="56" t="s">
        <v>61</v>
      </c>
      <c r="B113" s="24">
        <f>SUM(B114:B117)</f>
        <v>1</v>
      </c>
      <c r="C113" s="7"/>
      <c r="D113" s="15"/>
    </row>
    <row r="114" spans="1:5" ht="16" customHeight="1" x14ac:dyDescent="0.35">
      <c r="A114" s="47" t="s">
        <v>101</v>
      </c>
      <c r="B114" s="20">
        <v>1</v>
      </c>
      <c r="C114" s="7"/>
      <c r="D114" s="15"/>
      <c r="E114" s="15">
        <f>B112+B113+B118-B123</f>
        <v>0</v>
      </c>
    </row>
    <row r="115" spans="1:5" ht="16" customHeight="1" x14ac:dyDescent="0.35">
      <c r="A115" s="47" t="s">
        <v>102</v>
      </c>
      <c r="B115" s="20">
        <v>0</v>
      </c>
      <c r="C115" s="7"/>
      <c r="D115" s="15"/>
    </row>
    <row r="116" spans="1:5" ht="16" customHeight="1" x14ac:dyDescent="0.35">
      <c r="A116" s="47" t="s">
        <v>103</v>
      </c>
      <c r="B116" s="20">
        <v>0</v>
      </c>
      <c r="C116" s="7"/>
      <c r="D116" s="15"/>
    </row>
    <row r="117" spans="1:5" ht="16" customHeight="1" x14ac:dyDescent="0.35">
      <c r="A117" s="47" t="s">
        <v>108</v>
      </c>
      <c r="B117" s="20">
        <v>0</v>
      </c>
      <c r="C117" s="7"/>
      <c r="D117" s="15"/>
    </row>
    <row r="118" spans="1:5" ht="16" customHeight="1" x14ac:dyDescent="0.35">
      <c r="A118" s="56" t="s">
        <v>38</v>
      </c>
      <c r="B118" s="24">
        <f>SUM(B119:B122)</f>
        <v>10943837.799999999</v>
      </c>
      <c r="C118" s="13"/>
      <c r="D118"/>
    </row>
    <row r="119" spans="1:5" ht="16" customHeight="1" x14ac:dyDescent="0.35">
      <c r="A119" s="47" t="s">
        <v>110</v>
      </c>
      <c r="B119" s="20">
        <v>678.18</v>
      </c>
      <c r="C119" s="13"/>
      <c r="D119"/>
    </row>
    <row r="120" spans="1:5" ht="16" customHeight="1" x14ac:dyDescent="0.35">
      <c r="A120" s="47" t="s">
        <v>104</v>
      </c>
      <c r="B120" s="20">
        <v>0</v>
      </c>
      <c r="C120" s="13"/>
      <c r="D120"/>
    </row>
    <row r="121" spans="1:5" ht="16" customHeight="1" x14ac:dyDescent="0.35">
      <c r="A121" s="47" t="s">
        <v>105</v>
      </c>
      <c r="B121" s="20">
        <v>0</v>
      </c>
      <c r="C121" s="13"/>
      <c r="D121"/>
    </row>
    <row r="122" spans="1:5" ht="16" customHeight="1" x14ac:dyDescent="0.35">
      <c r="A122" s="47" t="s">
        <v>109</v>
      </c>
      <c r="B122" s="20">
        <v>10943159.619999999</v>
      </c>
      <c r="C122" s="13"/>
      <c r="D122"/>
    </row>
    <row r="123" spans="1:5" ht="16" customHeight="1" x14ac:dyDescent="0.35">
      <c r="A123" s="51" t="s">
        <v>55</v>
      </c>
      <c r="B123" s="24">
        <f>(B37+B60)-(B104+B109)</f>
        <v>10943838.800000004</v>
      </c>
      <c r="C123" s="13"/>
      <c r="D123" s="15"/>
    </row>
    <row r="124" spans="1:5" ht="16" customHeight="1" x14ac:dyDescent="0.35">
      <c r="A124" s="53" t="s">
        <v>39</v>
      </c>
      <c r="B124" s="27"/>
      <c r="C124" s="1"/>
    </row>
    <row r="125" spans="1:5" ht="16" customHeight="1" x14ac:dyDescent="0.35">
      <c r="A125" s="39" t="s">
        <v>21</v>
      </c>
      <c r="B125" s="41"/>
      <c r="C125" s="1"/>
    </row>
    <row r="126" spans="1:5" ht="16" customHeight="1" x14ac:dyDescent="0.35">
      <c r="A126" s="54" t="s">
        <v>64</v>
      </c>
      <c r="B126" s="24">
        <v>0</v>
      </c>
      <c r="C126" s="1"/>
    </row>
    <row r="127" spans="1:5" ht="16" customHeight="1" x14ac:dyDescent="0.35">
      <c r="A127" s="54" t="s">
        <v>65</v>
      </c>
      <c r="B127" s="24">
        <v>0</v>
      </c>
      <c r="C127" s="1"/>
      <c r="E127" s="15"/>
    </row>
    <row r="128" spans="1:5" ht="16" customHeight="1" x14ac:dyDescent="0.35">
      <c r="A128" s="54" t="s">
        <v>66</v>
      </c>
      <c r="B128" s="24">
        <v>0</v>
      </c>
      <c r="C128" s="1"/>
    </row>
    <row r="129" spans="1:2" ht="16" customHeight="1" x14ac:dyDescent="0.35">
      <c r="A129" s="39" t="s">
        <v>22</v>
      </c>
      <c r="B129" s="40">
        <f>B126+B127+B128</f>
        <v>0</v>
      </c>
    </row>
    <row r="130" spans="1:2" x14ac:dyDescent="0.35">
      <c r="A130" s="62" t="s">
        <v>73</v>
      </c>
      <c r="B130" s="63"/>
    </row>
    <row r="131" spans="1:2" ht="29" customHeight="1" x14ac:dyDescent="0.35">
      <c r="A131" s="62"/>
      <c r="B131" s="62"/>
    </row>
    <row r="132" spans="1:2" ht="12.5" customHeight="1" x14ac:dyDescent="0.35">
      <c r="A132" s="55"/>
      <c r="B132" s="55"/>
    </row>
    <row r="133" spans="1:2" ht="15.75" customHeight="1" x14ac:dyDescent="0.35">
      <c r="A133" s="37" t="s">
        <v>75</v>
      </c>
      <c r="B133" s="36" t="s">
        <v>115</v>
      </c>
    </row>
    <row r="134" spans="1:2" x14ac:dyDescent="0.35">
      <c r="A134" s="65"/>
      <c r="B134" s="65"/>
    </row>
    <row r="144" spans="1:2" ht="18" customHeight="1" x14ac:dyDescent="0.35">
      <c r="B144" s="14"/>
    </row>
  </sheetData>
  <mergeCells count="6">
    <mergeCell ref="A134:B134"/>
    <mergeCell ref="A22:B22"/>
    <mergeCell ref="B23:B24"/>
    <mergeCell ref="A1:B1"/>
    <mergeCell ref="A2:B7"/>
    <mergeCell ref="A8:B9"/>
  </mergeCells>
  <phoneticPr fontId="4" type="noConversion"/>
  <printOptions horizontalCentered="1" verticalCentered="1"/>
  <pageMargins left="0.7" right="0.7" top="0.75" bottom="0.75" header="0.3" footer="0.3"/>
  <pageSetup paperSize="9" scale="49" fitToHeight="0" orientation="portrait" r:id="rId1"/>
  <ignoredErrors>
    <ignoredError sqref="B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11.2025</vt:lpstr>
      <vt:lpstr>'11.2025'!Area_de_impressao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2025-02-09T17:33:12Z</cp:lastPrinted>
  <dcterms:created xsi:type="dcterms:W3CDTF">2021-09-23T15:15:02Z</dcterms:created>
  <dcterms:modified xsi:type="dcterms:W3CDTF">2025-12-08T20:02:08Z</dcterms:modified>
  <dc:language>pt-BR</dc:language>
</cp:coreProperties>
</file>